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65521" yWindow="2085" windowWidth="19170" windowHeight="1065" tabRatio="964" firstSheet="1" activeTab="1"/>
  </bookViews>
  <sheets>
    <sheet name="Summary" sheetId="1" state="hidden" r:id="rId1"/>
    <sheet name="GF Earmarked Reserves" sheetId="2" r:id="rId2"/>
  </sheets>
  <definedNames>
    <definedName name="Z_DC464786_8622_4950_B796_F1E37D43C755_.wvu.Cols" localSheetId="1" hidden="1">'GF Earmarked Reserves'!$A:$A,'GF Earmarked Reserves'!#REF!</definedName>
  </definedNames>
  <calcPr fullCalcOnLoad="1"/>
</workbook>
</file>

<file path=xl/sharedStrings.xml><?xml version="1.0" encoding="utf-8"?>
<sst xmlns="http://schemas.openxmlformats.org/spreadsheetml/2006/main" count="192" uniqueCount="157">
  <si>
    <t>Account</t>
  </si>
  <si>
    <t>Z620103</t>
  </si>
  <si>
    <t>Singletree R &amp; M Provision</t>
  </si>
  <si>
    <t>Z620105</t>
  </si>
  <si>
    <t>Capitalised Pension Cost Provision</t>
  </si>
  <si>
    <t>Z620106</t>
  </si>
  <si>
    <t>Albert House Sinking Fund</t>
  </si>
  <si>
    <t>Z620110</t>
  </si>
  <si>
    <t>Lease Agreement Of Southfield Park</t>
  </si>
  <si>
    <t>Z620112</t>
  </si>
  <si>
    <t>Z620113</t>
  </si>
  <si>
    <t>Lord Mayors Deposit Scheme Provision</t>
  </si>
  <si>
    <t>Z620115</t>
  </si>
  <si>
    <t>Oxfordshire Sports Partnership contingency</t>
  </si>
  <si>
    <t>Z620119</t>
  </si>
  <si>
    <t>Icelandic Banking Provision</t>
  </si>
  <si>
    <t>Z620120</t>
  </si>
  <si>
    <t>Recession Led Pressures Provision</t>
  </si>
  <si>
    <t>Z620125</t>
  </si>
  <si>
    <t>Tree Survey - New Build</t>
  </si>
  <si>
    <t>Z620126</t>
  </si>
  <si>
    <t>Z620127</t>
  </si>
  <si>
    <t>Direct Services Project Work</t>
  </si>
  <si>
    <t>Z620128</t>
  </si>
  <si>
    <t>Z750106</t>
  </si>
  <si>
    <t>Z750107</t>
  </si>
  <si>
    <t>Taxis A/C Reserve</t>
  </si>
  <si>
    <t>Z750114</t>
  </si>
  <si>
    <t>IT Equipment Reserve</t>
  </si>
  <si>
    <t>Z750118</t>
  </si>
  <si>
    <t>THall Equipment Reserve</t>
  </si>
  <si>
    <t>Z750119</t>
  </si>
  <si>
    <t>Work Of Art Reserve</t>
  </si>
  <si>
    <t>Z750123</t>
  </si>
  <si>
    <t>Shopmobility Reserve</t>
  </si>
  <si>
    <t>Z750133</t>
  </si>
  <si>
    <t>Z750134</t>
  </si>
  <si>
    <t>Customer Services Server Replacement</t>
  </si>
  <si>
    <t>Z750136</t>
  </si>
  <si>
    <t>S&amp;R Oxford Business Contributions</t>
  </si>
  <si>
    <t>Z750137</t>
  </si>
  <si>
    <t>Performance reward grant</t>
  </si>
  <si>
    <t>Z750140</t>
  </si>
  <si>
    <t>SALIX Energy Projects</t>
  </si>
  <si>
    <t>Z750141</t>
  </si>
  <si>
    <t>Non SALIX Energy Projects</t>
  </si>
  <si>
    <t>Z750142</t>
  </si>
  <si>
    <t>Decent Homes Capital Reserve</t>
  </si>
  <si>
    <t>Z750143</t>
  </si>
  <si>
    <t>IT Infrastructure Reserve</t>
  </si>
  <si>
    <t>Z750144</t>
  </si>
  <si>
    <t>Repairs &amp; Maintenance Reserve</t>
  </si>
  <si>
    <t>Z750146</t>
  </si>
  <si>
    <t>Reserve for Land Charges</t>
  </si>
  <si>
    <t>Z750147</t>
  </si>
  <si>
    <t>Leisure Repairs &amp; Maintenance</t>
  </si>
  <si>
    <t>Z750148</t>
  </si>
  <si>
    <t>Business Transformation Projects</t>
  </si>
  <si>
    <t>Z750153</t>
  </si>
  <si>
    <t>City Council Elections Reserve</t>
  </si>
  <si>
    <t>Z750154</t>
  </si>
  <si>
    <t>Z750155</t>
  </si>
  <si>
    <t>City Centre Waste Bins Reserve</t>
  </si>
  <si>
    <t>Z750156</t>
  </si>
  <si>
    <t>Committed Projects Reserve</t>
  </si>
  <si>
    <t>Z750158</t>
  </si>
  <si>
    <t>Corporate Contingency Reserve</t>
  </si>
  <si>
    <t>Z750159</t>
  </si>
  <si>
    <t>Z769801</t>
  </si>
  <si>
    <t>Self Insurance Fund</t>
  </si>
  <si>
    <t>Grand Total</t>
  </si>
  <si>
    <t>Reason For Provision</t>
  </si>
  <si>
    <t>Reason For Earmarked Reserve</t>
  </si>
  <si>
    <t>The Icelandic Banking reserve will be used to fund the capitalisation of the Iceland  Banking losses</t>
  </si>
  <si>
    <t>The Cemetery Maintenance reserve was created to cover one off costs associated  with  cemetery maintenance. A project was started in 2010-11 to address cemetery  maintenance.  Part of the reserve will be used in 2010-11 the remainder in 2011-12</t>
  </si>
  <si>
    <t>The Taxis A/C reserve was created to manage the ring fenced taxi licensing cost  centre. Surplus / deficits associated with this cost centre are collected and the  balance is used to improve and / or address pressures within the Taxi Licensing  area</t>
  </si>
  <si>
    <t xml:space="preserve">The Town Hall Equipment reserve is used to fund new / replacement or repair of  Town Hall equipment. The balance represents the net surplus of this cost centre year  on year. </t>
  </si>
  <si>
    <t>The Work of Art Reserve was created to aid the purchase or restoration of Council  works of art.</t>
  </si>
  <si>
    <t xml:space="preserve">The Shopmobility reserve was created to fund replacement or repair  of  Shopmobility equipment.  Any under or overspend associated with the  Shopmobility service is collected in this reserve account. </t>
  </si>
  <si>
    <t>The Customer Services Server Replacement reserve was created to fund a replacement server in Customer Services, this activity is expected to deliver in  2010-11.</t>
  </si>
  <si>
    <t>The Oxford Business Partnership reserve is used to fund contributions to Business  Partnership Schemes within Oxford City.</t>
  </si>
  <si>
    <t>The Performance Award Grant reserve was an earmarked reserve used to fund investment in performance improvements.  This reserve is now exhausted; there are  no proposals to replenish this reserve at this time.</t>
  </si>
  <si>
    <t>The Salix Energy Projects reserve created from a grant made available via   Salix.  The fund is used to loan money to Service Areas within Oxford City  Council. Services then utilise these funds to implement energy efficient schemes.  Savings on energy costs are then used to repay the initial loan.</t>
  </si>
  <si>
    <t>The Non Salix Energy Project reserve was created to fund energy projects not  matched by Salix funding. It is expected that all energy projects will be funded via  the Salix reserve in the future</t>
  </si>
  <si>
    <t>The IT Infrastructure reserve is used to fund IT Infrastructure replacement across  the Council.</t>
  </si>
  <si>
    <t>The Repairs and Maintenance reserve was created via a transfer of capital funding  into revenue.  This will be used to fund repairs &amp; maintenance at Covered Market &amp;  other areas</t>
  </si>
  <si>
    <t>The Reserve for Land Charges reserve collects the surplus / deficit associated with  Land Charges.  This is a ring fenced account; funds are used to improve the services  / address pressures associated with the Land Charges area.</t>
  </si>
  <si>
    <t>The Leisure Repairs and Maintenance reserve was created via a transfer of capital  funding into revenue at the end of 2009/10.  The reserve will be used to cover  substantive repairs in the Leisure Service area.</t>
  </si>
  <si>
    <t>The Business Transformation reserve is a transitory account.  At the year end budgets associated with transformation projects not yet completed are transferred to  this reserve.  At the start of the following year projects are approved to continue and  the funds allocated back to the projects</t>
  </si>
  <si>
    <t>The City Council Elections reserve is created from the  budget surplus / deficit on  the City Council Elections cost centre. City elections are held every 2 years and this reserve is used to fund additional costs in election year.</t>
  </si>
  <si>
    <t>The Chief Executives Award fund reserve was set up at request of Chief Executive  to fund future award schemes.</t>
  </si>
  <si>
    <t xml:space="preserve">The City Centre Waste Bins Reserve was created to cover waste bin replacement in  the City Centre.  The balance as at March 31st 2010 represents a carry over of cost  from FY09-10. </t>
  </si>
  <si>
    <t>The Corporate Contingency Reserve was created as a result of a net under spend in  FY2009-10</t>
  </si>
  <si>
    <t xml:space="preserve">The Self Insurance Reserve is used to cover claim costs that are below the Council’s  insurance policy excess limit.  The fund will be subject to actuary review in this FY  and will be adjusted in line with any recommendations flowing from this review. </t>
  </si>
  <si>
    <t>1 The IT Equipment reserve is used to fund replacement and / or upgrade of the Housing Revenue Account IT systems.</t>
  </si>
  <si>
    <t xml:space="preserve">The Corporate Contingency Reserve was created as a result of a net under spend in  FY2009-10. </t>
  </si>
  <si>
    <t>The Decent Homes Capital reserve is a Housing Revenue Account general reserve  used to meet the cost of capital works to properties.</t>
  </si>
  <si>
    <t>Opening Balance</t>
  </si>
  <si>
    <t>Transfer In</t>
  </si>
  <si>
    <t>Transfer Out</t>
  </si>
  <si>
    <t>Closing Balance</t>
  </si>
  <si>
    <t>Transfers In</t>
  </si>
  <si>
    <t>Transfers Out</t>
  </si>
  <si>
    <t>Provision to cover the payment related to settlement of the rent review on St Aldates Chambers</t>
  </si>
  <si>
    <t>Crated to recovery any redundancy costs associated with the termination of the Sports England Partnership contract</t>
  </si>
  <si>
    <t>Carry forwards</t>
  </si>
  <si>
    <t>Pension Hidden Cost provision</t>
  </si>
  <si>
    <t xml:space="preserve">To fund the 5 year effect of early retirement/capitalised cost </t>
  </si>
  <si>
    <t>Severance and HR Reserve</t>
  </si>
  <si>
    <t>Direct Revenue Funding of Capital</t>
  </si>
  <si>
    <t>For future funding of the capital programme</t>
  </si>
  <si>
    <t>CRM  Rollout Reserve</t>
  </si>
  <si>
    <t>Z750166</t>
  </si>
  <si>
    <t>Z620122</t>
  </si>
  <si>
    <t>Z750162</t>
  </si>
  <si>
    <t>Finance and Efficiency - Carry Forward Reserve</t>
  </si>
  <si>
    <t>Set up to manage year end carry forward requests</t>
  </si>
  <si>
    <t>Z750163</t>
  </si>
  <si>
    <t>City Services - Carry Forward Reserve</t>
  </si>
  <si>
    <t>Z750165</t>
  </si>
  <si>
    <t>City Regeneration - Carry Forward Reserve</t>
  </si>
  <si>
    <t>General Fund Reserve Movements</t>
  </si>
  <si>
    <t>Housing Revenue Account Provision Movements</t>
  </si>
  <si>
    <t>Housing Revenue Account Earmarked Reserve Movements</t>
  </si>
  <si>
    <t>General Fund Provisions Movements</t>
  </si>
  <si>
    <t xml:space="preserve">Insurance Provision Movement </t>
  </si>
  <si>
    <t>General Fund Provisions</t>
  </si>
  <si>
    <t>General Fund Earmarked Reserves</t>
  </si>
  <si>
    <t>HRA Provisions</t>
  </si>
  <si>
    <t>HRA Earmarked Reserves</t>
  </si>
  <si>
    <t>Insurance fund</t>
  </si>
  <si>
    <t>Opening Balance April 2010</t>
  </si>
  <si>
    <t>Transfers in</t>
  </si>
  <si>
    <t>Closing Balance March 31st 2011</t>
  </si>
  <si>
    <t>Total Provisions</t>
  </si>
  <si>
    <t>Total Earmarked Reserves</t>
  </si>
  <si>
    <t>Public Health Burial Provisions</t>
  </si>
  <si>
    <t>Land at Barton</t>
  </si>
  <si>
    <t>Z620129</t>
  </si>
  <si>
    <t>Legal disputes Provision</t>
  </si>
  <si>
    <t>Z620124</t>
  </si>
  <si>
    <t>West Oxford Community Renewables</t>
  </si>
  <si>
    <t>Description</t>
  </si>
  <si>
    <t>Cemetery Maintenance</t>
  </si>
  <si>
    <t>Created to cover employee pressures and severance payments</t>
  </si>
  <si>
    <t>Chief Executive's Fund</t>
  </si>
  <si>
    <t>Description)</t>
  </si>
  <si>
    <t>Loan provided to community, provision set up to cover non payment</t>
  </si>
  <si>
    <t>St Aldates rent review</t>
  </si>
  <si>
    <t>Set up to cover planning appeal disputes live but not settled</t>
  </si>
  <si>
    <t>Highway Maintenance - New Build</t>
  </si>
  <si>
    <t>Net Movement (in)/ Out</t>
  </si>
  <si>
    <t>£'s</t>
  </si>
  <si>
    <t>The Recession Led Pressures reserve was created to provide funds to cover any  recessionary pressures impacting the General Fund Budget.  These pressure have now been incorporated in to bas budgets and therefore the provision is no longer required</t>
  </si>
  <si>
    <t>To fund deposits on houses for people that are not eligible for support from other sources</t>
  </si>
  <si>
    <t>This is an HCA grant made available to fund expenses related to the project to build houses on land at Barton</t>
  </si>
  <si>
    <t>Z750167</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</si>
</sst>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Red]\ \(#,##0\)"/>
    <numFmt numFmtId="165" formatCode="#,##0;[Red]\ \(#,##0\("/>
    <numFmt numFmtId="166" formatCode="#,##0;\(#,##0\)"/>
    <numFmt numFmtId="167" formatCode="_-* #,##0.0_-;\-* #,##0.0_-;_-* &quot;-&quot;??_-;_-@_-"/>
    <numFmt numFmtId="168" formatCode="_-* #,##0_-;\-* #,##0_-;_-* &quot;-&quot;??_-;_-@_-"/>
    <numFmt numFmtId="169" formatCode="#,##0;[Red]\ \(##,#00"/>
  </numFmts>
  <fonts count="6">
    <font>
      <sz val="10"/>
      <name val="Arial"/>
      <family val="0"/>
    </font>
    <font>
      <b/>
      <sz val="10"/>
      <name val="Arial"/>
      <family val="2"/>
    </font>
    <font>
      <sz val="8"/>
      <name val="Arial"/>
      <family val="0"/>
    </font>
    <font>
      <u val="single"/>
      <sz val="7.5"/>
      <color indexed="12"/>
      <name val="Arial"/>
      <family val="0"/>
    </font>
    <font>
      <u val="single"/>
      <sz val="7.5"/>
      <color indexed="36"/>
      <name val="Arial"/>
      <family val="0"/>
    </font>
    <font>
      <b/>
      <sz val="14"/>
      <name val="Arial"/>
      <family val="2"/>
    </font>
  </fonts>
  <fills count="3">
    <fill>
      <patternFill/>
    </fill>
    <fill>
      <patternFill patternType="gray125"/>
    </fill>
    <fill>
      <patternFill patternType="solid">
        <fgColor indexed="9"/>
        <bgColor indexed="64"/>
      </patternFill>
    </fill>
  </fills>
  <borders count="18">
    <border>
      <left/>
      <right/>
      <top/>
      <bottom/>
      <diagonal/>
    </border>
    <border>
      <left style="thin">
        <color indexed="8"/>
      </left>
      <right>
        <color indexed="63"/>
      </right>
      <top style="thin">
        <color indexed="8"/>
      </top>
      <bottom>
        <color indexed="63"/>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right>
        <color indexed="63"/>
      </right>
      <top style="thin"/>
      <bottom style="thin"/>
    </border>
    <border>
      <left style="thin">
        <color indexed="8"/>
      </left>
      <right>
        <color indexed="63"/>
      </right>
      <top>
        <color indexed="63"/>
      </top>
      <bottom>
        <color indexed="63"/>
      </bottom>
    </border>
    <border>
      <left style="thin"/>
      <right style="thin"/>
      <top style="thin"/>
      <bottom style="thin"/>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color indexed="63"/>
      </right>
      <top style="thin"/>
      <bottom style="medium"/>
    </border>
    <border>
      <left style="thin">
        <color indexed="8"/>
      </left>
      <right style="thin">
        <color indexed="8"/>
      </right>
      <top style="thin">
        <color indexed="8"/>
      </top>
      <bottom>
        <color indexed="63"/>
      </bottom>
    </border>
    <border>
      <left style="thin"/>
      <right style="thin">
        <color indexed="8"/>
      </right>
      <top style="thin"/>
      <bottom style="thin"/>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
      <left style="thin"/>
      <right style="thin">
        <color indexed="8"/>
      </right>
      <top style="thin"/>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54">
    <xf numFmtId="0" fontId="0" fillId="0" borderId="0" xfId="0" applyAlignment="1">
      <alignment/>
    </xf>
    <xf numFmtId="0" fontId="0" fillId="2" borderId="0" xfId="0" applyFill="1" applyAlignment="1">
      <alignment/>
    </xf>
    <xf numFmtId="0" fontId="1" fillId="2" borderId="1" xfId="0" applyFont="1" applyFill="1" applyBorder="1" applyAlignment="1">
      <alignment/>
    </xf>
    <xf numFmtId="0" fontId="0" fillId="2" borderId="1" xfId="0" applyFill="1" applyBorder="1" applyAlignment="1">
      <alignment vertical="top"/>
    </xf>
    <xf numFmtId="164" fontId="0" fillId="2" borderId="1" xfId="0" applyNumberFormat="1" applyFill="1" applyBorder="1" applyAlignment="1">
      <alignment vertical="top"/>
    </xf>
    <xf numFmtId="0" fontId="0" fillId="2" borderId="0" xfId="0" applyFill="1" applyAlignment="1">
      <alignment vertical="top"/>
    </xf>
    <xf numFmtId="0" fontId="1" fillId="2" borderId="2" xfId="0" applyFont="1" applyFill="1" applyBorder="1" applyAlignment="1">
      <alignment vertical="top"/>
    </xf>
    <xf numFmtId="0" fontId="1" fillId="2" borderId="3" xfId="0" applyFont="1" applyFill="1" applyBorder="1" applyAlignment="1">
      <alignment vertical="top"/>
    </xf>
    <xf numFmtId="0" fontId="1" fillId="2" borderId="4" xfId="0" applyFont="1" applyFill="1" applyBorder="1" applyAlignment="1">
      <alignment vertical="top"/>
    </xf>
    <xf numFmtId="164" fontId="1" fillId="2" borderId="2" xfId="0" applyNumberFormat="1" applyFont="1" applyFill="1" applyBorder="1" applyAlignment="1">
      <alignment vertical="top"/>
    </xf>
    <xf numFmtId="0" fontId="1" fillId="2" borderId="1" xfId="0" applyFont="1" applyFill="1" applyBorder="1" applyAlignment="1">
      <alignment vertical="top"/>
    </xf>
    <xf numFmtId="0" fontId="1" fillId="2" borderId="5" xfId="0" applyFont="1" applyFill="1" applyBorder="1" applyAlignment="1">
      <alignment vertical="top"/>
    </xf>
    <xf numFmtId="0" fontId="1" fillId="2" borderId="0" xfId="0" applyFont="1" applyFill="1" applyAlignment="1">
      <alignment vertical="top"/>
    </xf>
    <xf numFmtId="164" fontId="1" fillId="2" borderId="6" xfId="0" applyNumberFormat="1" applyFont="1" applyFill="1" applyBorder="1" applyAlignment="1">
      <alignment vertical="top"/>
    </xf>
    <xf numFmtId="0" fontId="1" fillId="2" borderId="7" xfId="0" applyFont="1" applyFill="1" applyBorder="1" applyAlignment="1">
      <alignment vertical="top"/>
    </xf>
    <xf numFmtId="0" fontId="0" fillId="2" borderId="8" xfId="0" applyFill="1" applyBorder="1" applyAlignment="1">
      <alignment vertical="top"/>
    </xf>
    <xf numFmtId="164" fontId="0" fillId="2" borderId="9" xfId="0" applyNumberFormat="1" applyFill="1" applyBorder="1" applyAlignment="1">
      <alignment vertical="top"/>
    </xf>
    <xf numFmtId="164" fontId="1" fillId="2" borderId="9" xfId="0" applyNumberFormat="1" applyFont="1" applyFill="1" applyBorder="1" applyAlignment="1">
      <alignment vertical="top"/>
    </xf>
    <xf numFmtId="0" fontId="1" fillId="2" borderId="9" xfId="0" applyFont="1" applyFill="1" applyBorder="1" applyAlignment="1">
      <alignment vertical="top" wrapText="1"/>
    </xf>
    <xf numFmtId="0" fontId="0" fillId="2" borderId="9" xfId="0" applyFill="1" applyBorder="1" applyAlignment="1">
      <alignment vertical="top" wrapText="1"/>
    </xf>
    <xf numFmtId="0" fontId="0" fillId="2" borderId="0" xfId="0" applyFill="1" applyAlignment="1">
      <alignment vertical="top" wrapText="1"/>
    </xf>
    <xf numFmtId="164" fontId="1" fillId="2" borderId="10" xfId="0" applyNumberFormat="1" applyFont="1" applyFill="1" applyBorder="1" applyAlignment="1">
      <alignment vertical="top"/>
    </xf>
    <xf numFmtId="164" fontId="1" fillId="2" borderId="11" xfId="0" applyNumberFormat="1" applyFont="1" applyFill="1" applyBorder="1" applyAlignment="1">
      <alignment vertical="top"/>
    </xf>
    <xf numFmtId="0" fontId="1" fillId="2" borderId="1" xfId="0" applyFont="1" applyFill="1" applyBorder="1" applyAlignment="1">
      <alignment vertical="top" wrapText="1"/>
    </xf>
    <xf numFmtId="0" fontId="1" fillId="2" borderId="4" xfId="0" applyFont="1" applyFill="1" applyBorder="1" applyAlignment="1">
      <alignment vertical="top" wrapText="1"/>
    </xf>
    <xf numFmtId="0" fontId="0" fillId="2" borderId="1" xfId="0" applyFill="1" applyBorder="1" applyAlignment="1">
      <alignment vertical="top" wrapText="1"/>
    </xf>
    <xf numFmtId="164" fontId="0" fillId="0" borderId="9" xfId="0" applyNumberFormat="1" applyFill="1" applyBorder="1" applyAlignment="1">
      <alignment vertical="top"/>
    </xf>
    <xf numFmtId="0" fontId="0" fillId="0" borderId="1" xfId="0" applyFont="1" applyFill="1" applyBorder="1" applyAlignment="1">
      <alignment vertical="top"/>
    </xf>
    <xf numFmtId="0" fontId="0" fillId="0" borderId="1" xfId="0" applyFont="1" applyFill="1" applyBorder="1" applyAlignment="1">
      <alignment vertical="top" wrapText="1"/>
    </xf>
    <xf numFmtId="164" fontId="0" fillId="0" borderId="9" xfId="0" applyNumberFormat="1" applyFont="1" applyFill="1" applyBorder="1" applyAlignment="1">
      <alignment vertical="top"/>
    </xf>
    <xf numFmtId="0" fontId="0" fillId="0" borderId="1" xfId="0" applyFill="1" applyBorder="1" applyAlignment="1">
      <alignment vertical="top"/>
    </xf>
    <xf numFmtId="0" fontId="0" fillId="0" borderId="1" xfId="0" applyFill="1" applyBorder="1" applyAlignment="1">
      <alignment vertical="top" wrapText="1"/>
    </xf>
    <xf numFmtId="0" fontId="1" fillId="2" borderId="0" xfId="0" applyFont="1" applyFill="1" applyAlignment="1">
      <alignment horizontal="right" wrapText="1"/>
    </xf>
    <xf numFmtId="0" fontId="0" fillId="2" borderId="0" xfId="0" applyFill="1" applyAlignment="1">
      <alignment wrapText="1"/>
    </xf>
    <xf numFmtId="164" fontId="0" fillId="2" borderId="0" xfId="15" applyNumberFormat="1" applyFill="1" applyAlignment="1">
      <alignment horizontal="right"/>
    </xf>
    <xf numFmtId="0" fontId="1" fillId="2" borderId="12" xfId="0" applyFont="1" applyFill="1" applyBorder="1" applyAlignment="1">
      <alignment/>
    </xf>
    <xf numFmtId="164" fontId="1" fillId="2" borderId="12" xfId="0" applyNumberFormat="1" applyFont="1" applyFill="1" applyBorder="1" applyAlignment="1">
      <alignment horizontal="right"/>
    </xf>
    <xf numFmtId="164" fontId="0" fillId="2" borderId="0" xfId="0" applyNumberFormat="1" applyFill="1" applyAlignment="1">
      <alignment horizontal="right"/>
    </xf>
    <xf numFmtId="0" fontId="0" fillId="2" borderId="0" xfId="0" applyFill="1" applyAlignment="1">
      <alignment horizontal="right"/>
    </xf>
    <xf numFmtId="164" fontId="1" fillId="2" borderId="0" xfId="0" applyNumberFormat="1" applyFont="1" applyFill="1" applyAlignment="1">
      <alignment horizontal="right"/>
    </xf>
    <xf numFmtId="0" fontId="1" fillId="2" borderId="9" xfId="0" applyFont="1" applyFill="1" applyBorder="1" applyAlignment="1">
      <alignment horizontal="right" vertical="top" wrapText="1"/>
    </xf>
    <xf numFmtId="0" fontId="1" fillId="2" borderId="13" xfId="0" applyFont="1" applyFill="1" applyBorder="1" applyAlignment="1">
      <alignment/>
    </xf>
    <xf numFmtId="164" fontId="0" fillId="2" borderId="14" xfId="0" applyNumberFormat="1" applyFill="1" applyBorder="1" applyAlignment="1">
      <alignment vertical="top"/>
    </xf>
    <xf numFmtId="164" fontId="1" fillId="2" borderId="15" xfId="0" applyNumberFormat="1" applyFont="1" applyFill="1" applyBorder="1" applyAlignment="1">
      <alignment vertical="top"/>
    </xf>
    <xf numFmtId="164" fontId="0" fillId="0" borderId="14" xfId="0" applyNumberFormat="1" applyFill="1" applyBorder="1" applyAlignment="1">
      <alignment vertical="top"/>
    </xf>
    <xf numFmtId="0" fontId="1" fillId="2" borderId="16" xfId="0" applyFont="1" applyFill="1" applyBorder="1" applyAlignment="1">
      <alignment vertical="top"/>
    </xf>
    <xf numFmtId="164" fontId="1" fillId="2" borderId="17" xfId="0" applyNumberFormat="1" applyFont="1" applyFill="1" applyBorder="1" applyAlignment="1">
      <alignment vertical="top"/>
    </xf>
    <xf numFmtId="164" fontId="0" fillId="0" borderId="14" xfId="0" applyNumberFormat="1" applyFont="1" applyFill="1" applyBorder="1" applyAlignment="1">
      <alignment vertical="top"/>
    </xf>
    <xf numFmtId="0" fontId="1" fillId="2" borderId="0" xfId="0" applyFont="1" applyFill="1" applyBorder="1" applyAlignment="1">
      <alignment/>
    </xf>
    <xf numFmtId="164" fontId="1" fillId="2" borderId="0" xfId="0" applyNumberFormat="1" applyFont="1" applyFill="1" applyBorder="1" applyAlignment="1">
      <alignment horizontal="right"/>
    </xf>
    <xf numFmtId="0" fontId="1" fillId="2" borderId="0" xfId="0" applyFont="1" applyFill="1" applyAlignment="1">
      <alignment horizontal="center" wrapText="1"/>
    </xf>
    <xf numFmtId="0" fontId="0" fillId="2" borderId="9" xfId="0" applyFill="1" applyBorder="1" applyAlignment="1">
      <alignment vertical="top"/>
    </xf>
    <xf numFmtId="0" fontId="5" fillId="2" borderId="0" xfId="0" applyFont="1" applyFill="1" applyAlignment="1">
      <alignment horizontal="center" vertical="top"/>
    </xf>
    <xf numFmtId="0" fontId="5" fillId="2" borderId="0" xfId="0" applyFont="1" applyFill="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2"/>
    <pageSetUpPr fitToPage="1"/>
  </sheetPr>
  <dimension ref="A1:H17"/>
  <sheetViews>
    <sheetView workbookViewId="0" topLeftCell="A1">
      <selection activeCell="F12" sqref="A1:F12"/>
    </sheetView>
  </sheetViews>
  <sheetFormatPr defaultColWidth="9.140625" defaultRowHeight="12.75"/>
  <cols>
    <col min="1" max="1" width="30.57421875" style="1" bestFit="1" customWidth="1"/>
    <col min="2" max="2" width="16.57421875" style="38" customWidth="1"/>
    <col min="3" max="3" width="13.8515625" style="38" customWidth="1"/>
    <col min="4" max="5" width="15.140625" style="38" customWidth="1"/>
    <col min="6" max="6" width="18.28125" style="38" customWidth="1"/>
    <col min="7" max="16384" width="9.140625" style="1" customWidth="1"/>
  </cols>
  <sheetData>
    <row r="1" spans="2:8" ht="38.25">
      <c r="B1" s="32" t="s">
        <v>131</v>
      </c>
      <c r="C1" s="32" t="s">
        <v>132</v>
      </c>
      <c r="D1" s="32" t="s">
        <v>102</v>
      </c>
      <c r="E1" s="32" t="s">
        <v>151</v>
      </c>
      <c r="F1" s="32" t="s">
        <v>133</v>
      </c>
      <c r="G1" s="33"/>
      <c r="H1" s="33"/>
    </row>
    <row r="2" spans="2:8" ht="12.75">
      <c r="B2" s="50" t="s">
        <v>152</v>
      </c>
      <c r="C2" s="50" t="s">
        <v>152</v>
      </c>
      <c r="D2" s="50" t="s">
        <v>152</v>
      </c>
      <c r="E2" s="50" t="s">
        <v>152</v>
      </c>
      <c r="F2" s="50" t="s">
        <v>152</v>
      </c>
      <c r="G2" s="33"/>
      <c r="H2" s="33"/>
    </row>
    <row r="3" spans="2:8" ht="12.75">
      <c r="B3" s="50"/>
      <c r="C3" s="50"/>
      <c r="D3" s="50"/>
      <c r="E3" s="50"/>
      <c r="F3" s="50"/>
      <c r="G3" s="33"/>
      <c r="H3" s="33"/>
    </row>
    <row r="4" spans="1:6" ht="12.75">
      <c r="A4" s="1" t="s">
        <v>127</v>
      </c>
      <c r="B4" s="37">
        <f>+'GF Earmarked Reserves'!D32</f>
        <v>-3531022.6999999997</v>
      </c>
      <c r="C4" s="37">
        <f>+'GF Earmarked Reserves'!E32</f>
        <v>-3299994.38</v>
      </c>
      <c r="D4" s="37">
        <f>+'GF Earmarked Reserves'!F32</f>
        <v>2241249</v>
      </c>
      <c r="E4" s="37">
        <f>+D4+C4</f>
        <v>-1058745.38</v>
      </c>
      <c r="F4" s="37">
        <f>+D4+C4+B4</f>
        <v>-4589768.08</v>
      </c>
    </row>
    <row r="5" spans="1:6" ht="12.75">
      <c r="A5" s="1" t="s">
        <v>129</v>
      </c>
      <c r="B5" s="37">
        <f>+'GF Earmarked Reserves'!D58</f>
        <v>-3484366.95</v>
      </c>
      <c r="C5" s="37">
        <f>+'GF Earmarked Reserves'!E58</f>
        <v>-652332.9199999999</v>
      </c>
      <c r="D5" s="37">
        <f>+'GF Earmarked Reserves'!F58</f>
        <v>1508727</v>
      </c>
      <c r="E5" s="37">
        <f>+D5+C5</f>
        <v>856394.0800000001</v>
      </c>
      <c r="F5" s="37">
        <f>+D5+C5+B5</f>
        <v>-2627972.87</v>
      </c>
    </row>
    <row r="6" spans="1:6" ht="13.5" thickBot="1">
      <c r="A6" s="35" t="s">
        <v>135</v>
      </c>
      <c r="B6" s="36">
        <f>+B5+B4</f>
        <v>-7015389.65</v>
      </c>
      <c r="C6" s="36">
        <f>+C5+C4</f>
        <v>-3952327.3</v>
      </c>
      <c r="D6" s="36">
        <f>+D5+D4</f>
        <v>3749976</v>
      </c>
      <c r="E6" s="36">
        <f>+D6+C6</f>
        <v>-202351.2999999998</v>
      </c>
      <c r="F6" s="36">
        <f>+F5+F4</f>
        <v>-7217740.95</v>
      </c>
    </row>
    <row r="7" spans="1:6" ht="12.75">
      <c r="A7" s="48"/>
      <c r="B7" s="49"/>
      <c r="C7" s="49"/>
      <c r="D7" s="49"/>
      <c r="E7" s="49"/>
      <c r="F7" s="49"/>
    </row>
    <row r="8" spans="1:6" ht="12.75">
      <c r="A8" s="1" t="s">
        <v>126</v>
      </c>
      <c r="B8" s="34">
        <f>+'GF Earmarked Reserves'!D46</f>
        <v>-706369.27</v>
      </c>
      <c r="C8" s="34">
        <f>+'GF Earmarked Reserves'!E46</f>
        <v>-735096</v>
      </c>
      <c r="D8" s="34">
        <f>+'GF Earmarked Reserves'!F46</f>
        <v>28999</v>
      </c>
      <c r="E8" s="34">
        <f>+D8+C8</f>
        <v>-706097</v>
      </c>
      <c r="F8" s="34">
        <f>+D8+C8+B8</f>
        <v>-1412466.27</v>
      </c>
    </row>
    <row r="9" spans="1:6" ht="12.75">
      <c r="A9" s="1" t="s">
        <v>128</v>
      </c>
      <c r="B9" s="34">
        <f>+'GF Earmarked Reserves'!D66</f>
        <v>-1368429.31</v>
      </c>
      <c r="C9" s="34">
        <f>+'GF Earmarked Reserves'!E66</f>
        <v>-203005</v>
      </c>
      <c r="D9" s="34">
        <f>+'GF Earmarked Reserves'!F66</f>
        <v>0</v>
      </c>
      <c r="E9" s="34">
        <f>+D9+C9</f>
        <v>-203005</v>
      </c>
      <c r="F9" s="34">
        <f>+D9+C9+B9</f>
        <v>-1571434.31</v>
      </c>
    </row>
    <row r="10" spans="1:6" ht="13.5" thickBot="1">
      <c r="A10" s="35" t="s">
        <v>134</v>
      </c>
      <c r="B10" s="36">
        <f>+B9+B8</f>
        <v>-2074798.58</v>
      </c>
      <c r="C10" s="36">
        <f>+C9+C8</f>
        <v>-938101</v>
      </c>
      <c r="D10" s="36">
        <f>+D9+D8</f>
        <v>28999</v>
      </c>
      <c r="E10" s="36">
        <f>+D10+C10</f>
        <v>-909102</v>
      </c>
      <c r="F10" s="36">
        <f>+F9+F8</f>
        <v>-2983900.58</v>
      </c>
    </row>
    <row r="12" spans="1:6" ht="12.75">
      <c r="A12" s="1" t="s">
        <v>130</v>
      </c>
      <c r="B12" s="39">
        <f>+'GF Earmarked Reserves'!D72</f>
        <v>-1227046.06</v>
      </c>
      <c r="C12" s="39">
        <f>+'GF Earmarked Reserves'!E72</f>
        <v>-145749</v>
      </c>
      <c r="D12" s="39">
        <v>0</v>
      </c>
      <c r="E12" s="39">
        <f>+D12+C12</f>
        <v>-145749</v>
      </c>
      <c r="F12" s="39">
        <f>+D12+C12+B12</f>
        <v>-1372795.06</v>
      </c>
    </row>
    <row r="14" spans="2:6" ht="12.75">
      <c r="B14" s="37"/>
      <c r="C14" s="37"/>
      <c r="D14" s="37"/>
      <c r="E14" s="37"/>
      <c r="F14" s="37"/>
    </row>
    <row r="17" spans="2:6" ht="12.75">
      <c r="B17" s="37"/>
      <c r="D17" s="37"/>
      <c r="E17" s="37"/>
      <c r="F17" s="37"/>
    </row>
  </sheetData>
  <printOptions/>
  <pageMargins left="0.75" right="0.75" top="1" bottom="1" header="0.5" footer="0.5"/>
  <pageSetup fitToHeight="1" fitToWidth="1" horizontalDpi="600" verticalDpi="600" orientation="landscape" paperSize="9" r:id="rId1"/>
  <headerFooter alignWithMargins="0">
    <oddHeader>&amp;RAppendix B</oddHeader>
    <oddFooter>&amp;C&amp;A</oddFooter>
  </headerFooter>
</worksheet>
</file>

<file path=xl/worksheets/sheet2.xml><?xml version="1.0" encoding="utf-8"?>
<worksheet xmlns="http://schemas.openxmlformats.org/spreadsheetml/2006/main" xmlns:r="http://schemas.openxmlformats.org/officeDocument/2006/relationships">
  <sheetPr>
    <tabColor indexed="42"/>
  </sheetPr>
  <dimension ref="A2:G72"/>
  <sheetViews>
    <sheetView tabSelected="1" zoomScale="75" zoomScaleNormal="75" workbookViewId="0" topLeftCell="A1">
      <selection activeCell="A48" sqref="A48:G48"/>
    </sheetView>
  </sheetViews>
  <sheetFormatPr defaultColWidth="9.140625" defaultRowHeight="12.75"/>
  <cols>
    <col min="1" max="1" width="14.421875" style="5" customWidth="1"/>
    <col min="2" max="2" width="39.8515625" style="5" customWidth="1"/>
    <col min="3" max="3" width="57.57421875" style="20" customWidth="1"/>
    <col min="4" max="4" width="18.28125" style="5" bestFit="1" customWidth="1"/>
    <col min="5" max="5" width="16.28125" style="5" bestFit="1" customWidth="1"/>
    <col min="6" max="6" width="15.140625" style="5" bestFit="1" customWidth="1"/>
    <col min="7" max="7" width="17.8515625" style="5" bestFit="1" customWidth="1"/>
    <col min="8" max="16384" width="9.140625" style="5" customWidth="1"/>
  </cols>
  <sheetData>
    <row r="2" spans="1:7" ht="18">
      <c r="A2" s="52" t="s">
        <v>121</v>
      </c>
      <c r="B2" s="52"/>
      <c r="C2" s="52"/>
      <c r="D2" s="52"/>
      <c r="E2" s="52"/>
      <c r="F2" s="52"/>
      <c r="G2" s="52"/>
    </row>
    <row r="4" spans="1:7" s="12" customFormat="1" ht="12.75">
      <c r="A4" s="10" t="s">
        <v>0</v>
      </c>
      <c r="B4" s="14" t="s">
        <v>142</v>
      </c>
      <c r="C4" s="18" t="s">
        <v>72</v>
      </c>
      <c r="D4" s="40" t="s">
        <v>97</v>
      </c>
      <c r="E4" s="40" t="s">
        <v>101</v>
      </c>
      <c r="F4" s="40" t="s">
        <v>102</v>
      </c>
      <c r="G4" s="40" t="s">
        <v>100</v>
      </c>
    </row>
    <row r="5" spans="1:7" ht="51">
      <c r="A5" s="3" t="s">
        <v>16</v>
      </c>
      <c r="B5" s="3" t="s">
        <v>17</v>
      </c>
      <c r="C5" s="19" t="s">
        <v>153</v>
      </c>
      <c r="D5" s="16">
        <v>-300000</v>
      </c>
      <c r="E5" s="16"/>
      <c r="F5" s="26">
        <v>300000</v>
      </c>
      <c r="G5" s="26">
        <f>+F5+E5+D5</f>
        <v>0</v>
      </c>
    </row>
    <row r="6" spans="1:7" ht="51">
      <c r="A6" s="3" t="s">
        <v>24</v>
      </c>
      <c r="B6" s="3" t="s">
        <v>143</v>
      </c>
      <c r="C6" s="19" t="s">
        <v>74</v>
      </c>
      <c r="D6" s="16">
        <v>-19146.32</v>
      </c>
      <c r="E6" s="16"/>
      <c r="F6" s="16">
        <v>13235</v>
      </c>
      <c r="G6" s="26">
        <f>+F6+E6+D6</f>
        <v>-5911.32</v>
      </c>
    </row>
    <row r="7" spans="1:7" ht="51">
      <c r="A7" s="3" t="s">
        <v>25</v>
      </c>
      <c r="B7" s="3" t="s">
        <v>26</v>
      </c>
      <c r="C7" s="19" t="s">
        <v>75</v>
      </c>
      <c r="D7" s="16">
        <v>-173772.22</v>
      </c>
      <c r="E7" s="16">
        <v>-22098</v>
      </c>
      <c r="F7" s="16"/>
      <c r="G7" s="26">
        <f>+F7+E7+D7</f>
        <v>-195870.22</v>
      </c>
    </row>
    <row r="8" spans="1:7" ht="38.25">
      <c r="A8" s="3" t="s">
        <v>29</v>
      </c>
      <c r="B8" s="3" t="s">
        <v>30</v>
      </c>
      <c r="C8" s="19" t="s">
        <v>76</v>
      </c>
      <c r="D8" s="16">
        <v>-46491.53</v>
      </c>
      <c r="E8" s="16"/>
      <c r="F8" s="16">
        <v>16000</v>
      </c>
      <c r="G8" s="26">
        <f>+F8+E8+D8</f>
        <v>-30491.53</v>
      </c>
    </row>
    <row r="9" spans="1:7" ht="25.5">
      <c r="A9" s="3" t="s">
        <v>31</v>
      </c>
      <c r="B9" s="3" t="s">
        <v>32</v>
      </c>
      <c r="C9" s="19" t="s">
        <v>77</v>
      </c>
      <c r="D9" s="16">
        <v>-4657.72</v>
      </c>
      <c r="E9" s="16"/>
      <c r="F9" s="16"/>
      <c r="G9" s="26">
        <f aca="true" t="shared" si="0" ref="G9:G31">+F9+E9+D9</f>
        <v>-4657.72</v>
      </c>
    </row>
    <row r="10" spans="1:7" ht="51">
      <c r="A10" s="3" t="s">
        <v>33</v>
      </c>
      <c r="B10" s="3" t="s">
        <v>34</v>
      </c>
      <c r="C10" s="19" t="s">
        <v>78</v>
      </c>
      <c r="D10" s="16">
        <v>-41395.24</v>
      </c>
      <c r="E10" s="16">
        <v>-8148</v>
      </c>
      <c r="F10" s="16"/>
      <c r="G10" s="26">
        <f t="shared" si="0"/>
        <v>-49543.24</v>
      </c>
    </row>
    <row r="11" spans="1:7" ht="25.5" customHeight="1">
      <c r="A11" s="3" t="s">
        <v>35</v>
      </c>
      <c r="B11" s="30" t="s">
        <v>108</v>
      </c>
      <c r="C11" s="19" t="s">
        <v>144</v>
      </c>
      <c r="D11" s="16">
        <v>-741070</v>
      </c>
      <c r="E11" s="26">
        <f>-557887-234380.38</f>
        <v>-792267.38</v>
      </c>
      <c r="F11" s="16">
        <v>820906</v>
      </c>
      <c r="G11" s="26">
        <f t="shared" si="0"/>
        <v>-712431.38</v>
      </c>
    </row>
    <row r="12" spans="1:7" ht="38.25">
      <c r="A12" s="3" t="s">
        <v>36</v>
      </c>
      <c r="B12" s="3" t="s">
        <v>37</v>
      </c>
      <c r="C12" s="19" t="s">
        <v>79</v>
      </c>
      <c r="D12" s="16">
        <v>-71800</v>
      </c>
      <c r="E12" s="16">
        <v>-40028</v>
      </c>
      <c r="F12" s="16">
        <v>71800</v>
      </c>
      <c r="G12" s="26">
        <f t="shared" si="0"/>
        <v>-40028</v>
      </c>
    </row>
    <row r="13" spans="1:7" ht="38.25">
      <c r="A13" s="3" t="s">
        <v>38</v>
      </c>
      <c r="B13" s="3" t="s">
        <v>39</v>
      </c>
      <c r="C13" s="19" t="s">
        <v>80</v>
      </c>
      <c r="D13" s="16">
        <v>-34913.42</v>
      </c>
      <c r="E13" s="16"/>
      <c r="F13" s="16"/>
      <c r="G13" s="26">
        <f t="shared" si="0"/>
        <v>-34913.42</v>
      </c>
    </row>
    <row r="14" spans="1:7" ht="51">
      <c r="A14" s="3" t="s">
        <v>40</v>
      </c>
      <c r="B14" s="3" t="s">
        <v>41</v>
      </c>
      <c r="C14" s="19" t="s">
        <v>81</v>
      </c>
      <c r="D14" s="16">
        <v>-148</v>
      </c>
      <c r="E14" s="16"/>
      <c r="F14" s="26">
        <v>148</v>
      </c>
      <c r="G14" s="26">
        <f t="shared" si="0"/>
        <v>0</v>
      </c>
    </row>
    <row r="15" spans="1:7" ht="63.75">
      <c r="A15" s="3" t="s">
        <v>42</v>
      </c>
      <c r="B15" s="3" t="s">
        <v>43</v>
      </c>
      <c r="C15" s="19" t="s">
        <v>82</v>
      </c>
      <c r="D15" s="16">
        <v>-268963</v>
      </c>
      <c r="E15" s="16">
        <v>-40879</v>
      </c>
      <c r="F15" s="26">
        <v>89934</v>
      </c>
      <c r="G15" s="26">
        <f t="shared" si="0"/>
        <v>-219908</v>
      </c>
    </row>
    <row r="16" spans="1:7" ht="38.25">
      <c r="A16" s="3" t="s">
        <v>44</v>
      </c>
      <c r="B16" s="3" t="s">
        <v>45</v>
      </c>
      <c r="C16" s="19" t="s">
        <v>83</v>
      </c>
      <c r="D16" s="16">
        <v>-376</v>
      </c>
      <c r="E16" s="16"/>
      <c r="F16" s="16">
        <v>376</v>
      </c>
      <c r="G16" s="26">
        <f t="shared" si="0"/>
        <v>0</v>
      </c>
    </row>
    <row r="17" spans="1:7" ht="25.5">
      <c r="A17" s="3" t="s">
        <v>48</v>
      </c>
      <c r="B17" s="3" t="s">
        <v>49</v>
      </c>
      <c r="C17" s="19" t="s">
        <v>84</v>
      </c>
      <c r="D17" s="16">
        <v>-100000</v>
      </c>
      <c r="E17" s="16"/>
      <c r="F17" s="16"/>
      <c r="G17" s="26">
        <f t="shared" si="0"/>
        <v>-100000</v>
      </c>
    </row>
    <row r="18" spans="1:7" ht="38.25">
      <c r="A18" s="3" t="s">
        <v>50</v>
      </c>
      <c r="B18" s="3" t="s">
        <v>51</v>
      </c>
      <c r="C18" s="19" t="s">
        <v>85</v>
      </c>
      <c r="D18" s="16">
        <v>-283954.48</v>
      </c>
      <c r="E18" s="16"/>
      <c r="F18" s="16">
        <f>54804+50297</f>
        <v>105101</v>
      </c>
      <c r="G18" s="26">
        <f t="shared" si="0"/>
        <v>-178853.47999999998</v>
      </c>
    </row>
    <row r="19" spans="1:7" ht="51">
      <c r="A19" s="3" t="s">
        <v>52</v>
      </c>
      <c r="B19" s="3" t="s">
        <v>53</v>
      </c>
      <c r="C19" s="19" t="s">
        <v>86</v>
      </c>
      <c r="D19" s="16">
        <v>-19386</v>
      </c>
      <c r="E19" s="16"/>
      <c r="F19" s="16">
        <v>3527</v>
      </c>
      <c r="G19" s="26">
        <f t="shared" si="0"/>
        <v>-15859</v>
      </c>
    </row>
    <row r="20" spans="1:7" ht="51">
      <c r="A20" s="3" t="s">
        <v>54</v>
      </c>
      <c r="B20" s="3" t="s">
        <v>55</v>
      </c>
      <c r="C20" s="19" t="s">
        <v>87</v>
      </c>
      <c r="D20" s="16">
        <v>-280340</v>
      </c>
      <c r="E20" s="16"/>
      <c r="F20" s="16"/>
      <c r="G20" s="26">
        <f>+F20+E20+D20</f>
        <v>-280340</v>
      </c>
    </row>
    <row r="21" spans="1:7" ht="63.75">
      <c r="A21" s="3" t="s">
        <v>56</v>
      </c>
      <c r="B21" s="3" t="s">
        <v>57</v>
      </c>
      <c r="C21" s="19" t="s">
        <v>88</v>
      </c>
      <c r="D21" s="16">
        <v>-561608</v>
      </c>
      <c r="E21" s="26">
        <f>-711632-184000-300000</f>
        <v>-1195632</v>
      </c>
      <c r="F21" s="16">
        <v>561332</v>
      </c>
      <c r="G21" s="26">
        <f t="shared" si="0"/>
        <v>-1195908</v>
      </c>
    </row>
    <row r="22" spans="1:7" ht="51">
      <c r="A22" s="3" t="s">
        <v>58</v>
      </c>
      <c r="B22" s="3" t="s">
        <v>59</v>
      </c>
      <c r="C22" s="19" t="s">
        <v>89</v>
      </c>
      <c r="D22" s="16">
        <v>-20660.77</v>
      </c>
      <c r="E22" s="16"/>
      <c r="F22" s="16"/>
      <c r="G22" s="26">
        <f t="shared" si="0"/>
        <v>-20660.77</v>
      </c>
    </row>
    <row r="23" spans="1:7" ht="12.75">
      <c r="A23" s="3" t="s">
        <v>67</v>
      </c>
      <c r="B23" s="3" t="s">
        <v>109</v>
      </c>
      <c r="C23" s="19" t="s">
        <v>110</v>
      </c>
      <c r="D23" s="16">
        <v>0</v>
      </c>
      <c r="E23" s="26">
        <f>-148-812951</f>
        <v>-813099</v>
      </c>
      <c r="F23" s="16"/>
      <c r="G23" s="26">
        <f t="shared" si="0"/>
        <v>-813099</v>
      </c>
    </row>
    <row r="24" spans="1:7" ht="25.5">
      <c r="A24" s="3" t="s">
        <v>60</v>
      </c>
      <c r="B24" s="30" t="s">
        <v>145</v>
      </c>
      <c r="C24" s="19" t="s">
        <v>90</v>
      </c>
      <c r="D24" s="16">
        <v>-3450</v>
      </c>
      <c r="E24" s="16">
        <v>-1386</v>
      </c>
      <c r="F24" s="16"/>
      <c r="G24" s="26">
        <f t="shared" si="0"/>
        <v>-4836</v>
      </c>
    </row>
    <row r="25" spans="1:7" ht="38.25">
      <c r="A25" s="3" t="s">
        <v>61</v>
      </c>
      <c r="B25" s="3" t="s">
        <v>62</v>
      </c>
      <c r="C25" s="19" t="s">
        <v>91</v>
      </c>
      <c r="D25" s="16">
        <v>-65000</v>
      </c>
      <c r="E25" s="16"/>
      <c r="F25" s="16">
        <v>65000</v>
      </c>
      <c r="G25" s="26">
        <f t="shared" si="0"/>
        <v>0</v>
      </c>
    </row>
    <row r="26" spans="1:7" ht="25.5">
      <c r="A26" s="3" t="s">
        <v>63</v>
      </c>
      <c r="B26" s="3" t="s">
        <v>64</v>
      </c>
      <c r="C26" s="19" t="s">
        <v>92</v>
      </c>
      <c r="D26" s="16">
        <v>-9890</v>
      </c>
      <c r="E26" s="16">
        <v>-7000</v>
      </c>
      <c r="F26" s="16">
        <v>9890</v>
      </c>
      <c r="G26" s="26">
        <f t="shared" si="0"/>
        <v>-7000</v>
      </c>
    </row>
    <row r="27" spans="1:7" ht="12.75">
      <c r="A27" s="3" t="s">
        <v>114</v>
      </c>
      <c r="B27" s="3" t="s">
        <v>115</v>
      </c>
      <c r="C27" s="19" t="s">
        <v>116</v>
      </c>
      <c r="D27" s="16">
        <v>0</v>
      </c>
      <c r="E27" s="16">
        <v>-27000</v>
      </c>
      <c r="F27" s="16"/>
      <c r="G27" s="26">
        <f t="shared" si="0"/>
        <v>-27000</v>
      </c>
    </row>
    <row r="28" spans="1:7" ht="12.75">
      <c r="A28" s="3" t="s">
        <v>117</v>
      </c>
      <c r="B28" s="3" t="s">
        <v>118</v>
      </c>
      <c r="C28" s="19" t="s">
        <v>116</v>
      </c>
      <c r="D28" s="16"/>
      <c r="E28" s="16">
        <v>-96922</v>
      </c>
      <c r="F28" s="16"/>
      <c r="G28" s="26">
        <f t="shared" si="0"/>
        <v>-96922</v>
      </c>
    </row>
    <row r="29" spans="1:7" ht="12.75">
      <c r="A29" s="3" t="s">
        <v>119</v>
      </c>
      <c r="B29" s="3" t="s">
        <v>120</v>
      </c>
      <c r="C29" s="19" t="s">
        <v>116</v>
      </c>
      <c r="D29" s="16"/>
      <c r="E29" s="16">
        <v>-88035</v>
      </c>
      <c r="F29" s="16"/>
      <c r="G29" s="26">
        <f t="shared" si="0"/>
        <v>-88035</v>
      </c>
    </row>
    <row r="30" spans="1:7" ht="25.5">
      <c r="A30" s="3" t="s">
        <v>65</v>
      </c>
      <c r="B30" s="30" t="s">
        <v>111</v>
      </c>
      <c r="C30" s="19" t="s">
        <v>92</v>
      </c>
      <c r="D30" s="16">
        <v>-484000</v>
      </c>
      <c r="E30" s="16"/>
      <c r="F30" s="26">
        <v>184000</v>
      </c>
      <c r="G30" s="26">
        <f t="shared" si="0"/>
        <v>-300000</v>
      </c>
    </row>
    <row r="31" spans="1:7" ht="25.5">
      <c r="A31" s="3" t="s">
        <v>156</v>
      </c>
      <c r="B31" s="30" t="s">
        <v>137</v>
      </c>
      <c r="C31" s="19" t="s">
        <v>155</v>
      </c>
      <c r="D31" s="16">
        <v>0</v>
      </c>
      <c r="E31" s="16">
        <v>-167500</v>
      </c>
      <c r="F31" s="26">
        <v>0</v>
      </c>
      <c r="G31" s="26">
        <f t="shared" si="0"/>
        <v>-167500</v>
      </c>
    </row>
    <row r="32" spans="1:7" ht="12.75">
      <c r="A32" s="6" t="s">
        <v>70</v>
      </c>
      <c r="B32" s="7"/>
      <c r="C32" s="18"/>
      <c r="D32" s="17">
        <f>+SUM(D5:D31)</f>
        <v>-3531022.6999999997</v>
      </c>
      <c r="E32" s="17">
        <f>+SUM(E5:E31)</f>
        <v>-3299994.38</v>
      </c>
      <c r="F32" s="17">
        <f>+SUM(F5:F31)</f>
        <v>2241249</v>
      </c>
      <c r="G32" s="17">
        <f>+SUM(G5:G31)</f>
        <v>-4589768.08</v>
      </c>
    </row>
    <row r="34" spans="1:7" ht="18">
      <c r="A34" s="52" t="s">
        <v>124</v>
      </c>
      <c r="B34" s="52"/>
      <c r="C34" s="52"/>
      <c r="D34" s="52"/>
      <c r="E34" s="52"/>
      <c r="F34" s="52"/>
      <c r="G34" s="52"/>
    </row>
    <row r="36" spans="1:7" ht="12.75">
      <c r="A36" s="10" t="s">
        <v>0</v>
      </c>
      <c r="B36" s="10" t="s">
        <v>146</v>
      </c>
      <c r="C36" s="23" t="s">
        <v>71</v>
      </c>
      <c r="D36" s="10" t="s">
        <v>97</v>
      </c>
      <c r="E36" s="11" t="s">
        <v>101</v>
      </c>
      <c r="F36" s="11" t="s">
        <v>102</v>
      </c>
      <c r="G36" s="45" t="s">
        <v>100</v>
      </c>
    </row>
    <row r="37" spans="1:7" ht="25.5">
      <c r="A37" s="3" t="s">
        <v>14</v>
      </c>
      <c r="B37" s="51" t="s">
        <v>15</v>
      </c>
      <c r="C37" s="19" t="s">
        <v>73</v>
      </c>
      <c r="D37" s="16">
        <v>-257858.87</v>
      </c>
      <c r="E37" s="16"/>
      <c r="F37" s="16"/>
      <c r="G37" s="26">
        <f>+F37+E37+D37</f>
        <v>-257858.87</v>
      </c>
    </row>
    <row r="38" spans="1:7" ht="12.75">
      <c r="A38" s="3" t="s">
        <v>3</v>
      </c>
      <c r="B38" s="15" t="s">
        <v>4</v>
      </c>
      <c r="C38" s="25"/>
      <c r="D38" s="16">
        <v>-8745.98</v>
      </c>
      <c r="E38" s="16"/>
      <c r="F38" s="16"/>
      <c r="G38" s="44">
        <f aca="true" t="shared" si="1" ref="G38:G43">+F38+D38+E38</f>
        <v>-8745.98</v>
      </c>
    </row>
    <row r="39" spans="1:7" ht="12.75">
      <c r="A39" s="3" t="s">
        <v>9</v>
      </c>
      <c r="B39" s="3" t="s">
        <v>136</v>
      </c>
      <c r="C39" s="25"/>
      <c r="D39" s="16">
        <v>-8443.25</v>
      </c>
      <c r="E39" s="16"/>
      <c r="F39" s="16">
        <v>1163</v>
      </c>
      <c r="G39" s="44">
        <f t="shared" si="1"/>
        <v>-7280.25</v>
      </c>
    </row>
    <row r="40" spans="1:7" ht="25.5">
      <c r="A40" s="3" t="s">
        <v>10</v>
      </c>
      <c r="B40" s="3" t="s">
        <v>11</v>
      </c>
      <c r="C40" s="25" t="s">
        <v>154</v>
      </c>
      <c r="D40" s="16">
        <v>-141303.17</v>
      </c>
      <c r="E40" s="16">
        <f>-289096</f>
        <v>-289096</v>
      </c>
      <c r="F40" s="16">
        <v>9235</v>
      </c>
      <c r="G40" s="44">
        <f t="shared" si="1"/>
        <v>-421164.17000000004</v>
      </c>
    </row>
    <row r="41" spans="1:7" ht="25.5">
      <c r="A41" s="3" t="s">
        <v>12</v>
      </c>
      <c r="B41" s="3" t="s">
        <v>13</v>
      </c>
      <c r="C41" s="25" t="s">
        <v>104</v>
      </c>
      <c r="D41" s="16">
        <v>-66000</v>
      </c>
      <c r="E41" s="16"/>
      <c r="F41" s="16"/>
      <c r="G41" s="44">
        <f t="shared" si="1"/>
        <v>-66000</v>
      </c>
    </row>
    <row r="42" spans="1:7" ht="12.75">
      <c r="A42" s="27" t="s">
        <v>113</v>
      </c>
      <c r="B42" s="27" t="s">
        <v>106</v>
      </c>
      <c r="C42" s="28" t="s">
        <v>107</v>
      </c>
      <c r="D42" s="29">
        <v>-224018</v>
      </c>
      <c r="E42" s="29"/>
      <c r="F42" s="29">
        <v>18601</v>
      </c>
      <c r="G42" s="47">
        <f t="shared" si="1"/>
        <v>-205417</v>
      </c>
    </row>
    <row r="43" spans="1:7" ht="25.5">
      <c r="A43" s="27" t="s">
        <v>140</v>
      </c>
      <c r="B43" s="27" t="s">
        <v>141</v>
      </c>
      <c r="C43" s="28" t="s">
        <v>147</v>
      </c>
      <c r="D43" s="29">
        <v>0</v>
      </c>
      <c r="E43" s="29">
        <v>-40000</v>
      </c>
      <c r="F43" s="29"/>
      <c r="G43" s="44">
        <f t="shared" si="1"/>
        <v>-40000</v>
      </c>
    </row>
    <row r="44" spans="1:7" ht="25.5">
      <c r="A44" s="3" t="s">
        <v>23</v>
      </c>
      <c r="B44" s="3" t="s">
        <v>148</v>
      </c>
      <c r="C44" s="19" t="s">
        <v>103</v>
      </c>
      <c r="D44" s="16">
        <v>0</v>
      </c>
      <c r="E44" s="16">
        <v>-369000</v>
      </c>
      <c r="F44" s="16"/>
      <c r="G44" s="44">
        <f>+F44+E44+D44</f>
        <v>-369000</v>
      </c>
    </row>
    <row r="45" spans="1:7" ht="18" customHeight="1">
      <c r="A45" s="3" t="s">
        <v>138</v>
      </c>
      <c r="B45" s="3" t="s">
        <v>139</v>
      </c>
      <c r="C45" s="25" t="s">
        <v>149</v>
      </c>
      <c r="D45" s="16">
        <v>0</v>
      </c>
      <c r="E45" s="16">
        <v>-37000</v>
      </c>
      <c r="F45" s="16">
        <v>0</v>
      </c>
      <c r="G45" s="44">
        <f>+F45+E45+D45</f>
        <v>-37000</v>
      </c>
    </row>
    <row r="46" spans="1:7" ht="12.75">
      <c r="A46" s="6" t="s">
        <v>70</v>
      </c>
      <c r="B46" s="7"/>
      <c r="C46" s="24"/>
      <c r="D46" s="21">
        <f>+SUM(D37:D45)</f>
        <v>-706369.27</v>
      </c>
      <c r="E46" s="21">
        <f>+SUM(E37:E45)</f>
        <v>-735096</v>
      </c>
      <c r="F46" s="21">
        <f>+SUM(F37:F45)</f>
        <v>28999</v>
      </c>
      <c r="G46" s="21">
        <f>+SUM(G37:G45)</f>
        <v>-1412466.27</v>
      </c>
    </row>
    <row r="48" spans="1:7" ht="18">
      <c r="A48" s="52" t="s">
        <v>123</v>
      </c>
      <c r="B48" s="52"/>
      <c r="C48" s="52"/>
      <c r="D48" s="52"/>
      <c r="E48" s="52"/>
      <c r="F48" s="52"/>
      <c r="G48" s="52"/>
    </row>
    <row r="50" spans="1:7" ht="12.75">
      <c r="A50" s="10" t="s">
        <v>0</v>
      </c>
      <c r="B50" s="10" t="s">
        <v>146</v>
      </c>
      <c r="C50" s="23" t="s">
        <v>72</v>
      </c>
      <c r="D50" s="10" t="s">
        <v>97</v>
      </c>
      <c r="E50" s="11" t="s">
        <v>101</v>
      </c>
      <c r="F50" s="11" t="s">
        <v>102</v>
      </c>
      <c r="G50" s="45" t="s">
        <v>100</v>
      </c>
    </row>
    <row r="51" spans="1:7" ht="12.75">
      <c r="A51" s="3" t="s">
        <v>18</v>
      </c>
      <c r="B51" s="3" t="s">
        <v>19</v>
      </c>
      <c r="C51" s="25"/>
      <c r="D51" s="16"/>
      <c r="E51" s="16">
        <v>-274.72</v>
      </c>
      <c r="F51" s="16"/>
      <c r="G51" s="44">
        <f>+F51+E51+D51</f>
        <v>-274.72</v>
      </c>
    </row>
    <row r="52" spans="1:7" ht="12.75">
      <c r="A52" s="3" t="s">
        <v>20</v>
      </c>
      <c r="B52" s="3" t="s">
        <v>150</v>
      </c>
      <c r="C52" s="25"/>
      <c r="D52" s="16"/>
      <c r="E52" s="16">
        <v>-424.2</v>
      </c>
      <c r="F52" s="16"/>
      <c r="G52" s="44">
        <f aca="true" t="shared" si="2" ref="G52:G57">+F52+E52+D52</f>
        <v>-424.2</v>
      </c>
    </row>
    <row r="53" spans="1:7" ht="12.75">
      <c r="A53" s="3" t="s">
        <v>21</v>
      </c>
      <c r="B53" s="3" t="s">
        <v>22</v>
      </c>
      <c r="C53" s="25"/>
      <c r="D53" s="26"/>
      <c r="E53" s="16">
        <v>-119822</v>
      </c>
      <c r="F53" s="16"/>
      <c r="G53" s="44">
        <f t="shared" si="2"/>
        <v>-119822</v>
      </c>
    </row>
    <row r="54" spans="1:7" ht="25.5">
      <c r="A54" s="3" t="s">
        <v>27</v>
      </c>
      <c r="B54" s="3" t="s">
        <v>28</v>
      </c>
      <c r="C54" s="25" t="s">
        <v>94</v>
      </c>
      <c r="D54" s="26">
        <v>-191506.88</v>
      </c>
      <c r="E54" s="16">
        <v>-117683</v>
      </c>
      <c r="F54" s="16"/>
      <c r="G54" s="44">
        <f t="shared" si="2"/>
        <v>-309189.88</v>
      </c>
    </row>
    <row r="55" spans="1:7" ht="38.25">
      <c r="A55" s="3" t="s">
        <v>46</v>
      </c>
      <c r="B55" s="3" t="s">
        <v>47</v>
      </c>
      <c r="C55" s="25" t="s">
        <v>96</v>
      </c>
      <c r="D55" s="26">
        <v>-3180637.62</v>
      </c>
      <c r="E55" s="16">
        <v>-232720</v>
      </c>
      <c r="F55" s="16">
        <v>1396504</v>
      </c>
      <c r="G55" s="44">
        <f t="shared" si="2"/>
        <v>-2016853.62</v>
      </c>
    </row>
    <row r="56" spans="1:7" ht="12.75">
      <c r="A56" s="30" t="s">
        <v>112</v>
      </c>
      <c r="B56" s="30" t="s">
        <v>105</v>
      </c>
      <c r="C56" s="31"/>
      <c r="D56" s="26"/>
      <c r="E56" s="26">
        <v>-181409</v>
      </c>
      <c r="F56" s="26"/>
      <c r="G56" s="44">
        <f t="shared" si="2"/>
        <v>-181409</v>
      </c>
    </row>
    <row r="57" spans="1:7" ht="25.5">
      <c r="A57" s="3" t="s">
        <v>65</v>
      </c>
      <c r="B57" s="3" t="s">
        <v>66</v>
      </c>
      <c r="C57" s="25" t="s">
        <v>95</v>
      </c>
      <c r="D57" s="16">
        <v>-112222.45</v>
      </c>
      <c r="E57" s="16"/>
      <c r="F57" s="16">
        <v>112223</v>
      </c>
      <c r="G57" s="44">
        <f t="shared" si="2"/>
        <v>0.5500000000029104</v>
      </c>
    </row>
    <row r="58" spans="1:7" ht="12.75">
      <c r="A58" s="6" t="s">
        <v>70</v>
      </c>
      <c r="B58" s="7"/>
      <c r="C58" s="24"/>
      <c r="D58" s="17">
        <f>+SUM(D51:D57)</f>
        <v>-3484366.95</v>
      </c>
      <c r="E58" s="17">
        <f>+SUM(E51:E57)</f>
        <v>-652332.9199999999</v>
      </c>
      <c r="F58" s="17">
        <f>+SUM(F51:F57)</f>
        <v>1508727</v>
      </c>
      <c r="G58" s="46">
        <f>+SUM(G51:G57)</f>
        <v>-2627972.87</v>
      </c>
    </row>
    <row r="60" spans="1:7" ht="18">
      <c r="A60" s="53" t="s">
        <v>122</v>
      </c>
      <c r="B60" s="53"/>
      <c r="C60" s="53"/>
      <c r="D60" s="53"/>
      <c r="E60" s="53"/>
      <c r="F60" s="53"/>
      <c r="G60" s="53"/>
    </row>
    <row r="61" spans="1:7" ht="12.75">
      <c r="A61" s="1"/>
      <c r="B61" s="1"/>
      <c r="C61" s="1"/>
      <c r="D61" s="1"/>
      <c r="E61" s="1"/>
      <c r="F61" s="1"/>
      <c r="G61" s="1"/>
    </row>
    <row r="62" spans="1:7" ht="12.75">
      <c r="A62" s="2" t="s">
        <v>0</v>
      </c>
      <c r="B62" s="2" t="s">
        <v>146</v>
      </c>
      <c r="C62" s="2" t="s">
        <v>72</v>
      </c>
      <c r="D62" s="2" t="s">
        <v>97</v>
      </c>
      <c r="E62" s="2" t="s">
        <v>98</v>
      </c>
      <c r="F62" s="2" t="s">
        <v>99</v>
      </c>
      <c r="G62" s="41"/>
    </row>
    <row r="63" spans="1:7" ht="12.75">
      <c r="A63" s="3" t="s">
        <v>1</v>
      </c>
      <c r="B63" s="3" t="s">
        <v>2</v>
      </c>
      <c r="C63" s="3"/>
      <c r="D63" s="16">
        <v>-217591.31</v>
      </c>
      <c r="E63" s="16">
        <v>-11925</v>
      </c>
      <c r="F63" s="16">
        <v>0</v>
      </c>
      <c r="G63" s="44">
        <f>+F63+E63+D63</f>
        <v>-229516.31</v>
      </c>
    </row>
    <row r="64" spans="1:7" ht="12.75">
      <c r="A64" s="3" t="s">
        <v>5</v>
      </c>
      <c r="B64" s="3" t="s">
        <v>6</v>
      </c>
      <c r="C64" s="3"/>
      <c r="D64" s="16">
        <v>-4358</v>
      </c>
      <c r="E64" s="16">
        <v>0</v>
      </c>
      <c r="F64" s="16">
        <v>0</v>
      </c>
      <c r="G64" s="44">
        <f>+F64+E64+D64</f>
        <v>-4358</v>
      </c>
    </row>
    <row r="65" spans="1:7" ht="12.75">
      <c r="A65" s="3" t="s">
        <v>7</v>
      </c>
      <c r="B65" s="3" t="s">
        <v>8</v>
      </c>
      <c r="C65" s="3"/>
      <c r="D65" s="4">
        <v>-1146480</v>
      </c>
      <c r="E65" s="16">
        <v>-191080</v>
      </c>
      <c r="F65" s="16">
        <v>0</v>
      </c>
      <c r="G65" s="44">
        <f>+F65+E65+D65</f>
        <v>-1337560</v>
      </c>
    </row>
    <row r="66" spans="1:7" ht="12.75">
      <c r="A66" s="6" t="s">
        <v>70</v>
      </c>
      <c r="B66" s="7"/>
      <c r="C66" s="8"/>
      <c r="D66" s="9">
        <f>+SUM(D63:D65)</f>
        <v>-1368429.31</v>
      </c>
      <c r="E66" s="9">
        <f>+SUM(E63:E65)</f>
        <v>-203005</v>
      </c>
      <c r="F66" s="9">
        <f>+SUM(F63:F65)</f>
        <v>0</v>
      </c>
      <c r="G66" s="13">
        <f>+F66+E66+D66</f>
        <v>-1571434.31</v>
      </c>
    </row>
    <row r="68" spans="1:6" ht="18">
      <c r="A68" s="52" t="s">
        <v>125</v>
      </c>
      <c r="B68" s="52"/>
      <c r="C68" s="52"/>
      <c r="D68" s="52"/>
      <c r="E68" s="52"/>
      <c r="F68" s="52"/>
    </row>
    <row r="70" spans="1:7" ht="12.75">
      <c r="A70" s="10" t="s">
        <v>0</v>
      </c>
      <c r="B70" s="10" t="s">
        <v>146</v>
      </c>
      <c r="C70" s="23" t="s">
        <v>71</v>
      </c>
      <c r="D70" s="10">
        <v>201100</v>
      </c>
      <c r="E70" s="2" t="s">
        <v>98</v>
      </c>
      <c r="F70" s="2" t="s">
        <v>99</v>
      </c>
      <c r="G70" s="41" t="s">
        <v>70</v>
      </c>
    </row>
    <row r="71" spans="1:7" ht="51">
      <c r="A71" s="3" t="s">
        <v>68</v>
      </c>
      <c r="B71" s="3" t="s">
        <v>69</v>
      </c>
      <c r="C71" s="25" t="s">
        <v>93</v>
      </c>
      <c r="D71" s="16">
        <v>-1227046.06</v>
      </c>
      <c r="E71" s="16">
        <v>-145749</v>
      </c>
      <c r="F71" s="16"/>
      <c r="G71" s="42">
        <v>-1372795.06</v>
      </c>
    </row>
    <row r="72" spans="1:7" ht="12.75">
      <c r="A72" s="6" t="s">
        <v>70</v>
      </c>
      <c r="B72" s="7"/>
      <c r="C72" s="24"/>
      <c r="D72" s="21">
        <v>-1227046.06</v>
      </c>
      <c r="E72" s="22">
        <v>-145749</v>
      </c>
      <c r="F72" s="22"/>
      <c r="G72" s="43">
        <v>-1372795.06</v>
      </c>
    </row>
  </sheetData>
  <mergeCells count="5">
    <mergeCell ref="A68:F68"/>
    <mergeCell ref="A2:G2"/>
    <mergeCell ref="A34:G34"/>
    <mergeCell ref="A48:G48"/>
    <mergeCell ref="A60:G60"/>
  </mergeCells>
  <printOptions/>
  <pageMargins left="0.75" right="0.75" top="1" bottom="1" header="0.5" footer="0.5"/>
  <pageSetup fitToHeight="7" horizontalDpi="600" verticalDpi="600" orientation="landscape" paperSize="9" scale="67" r:id="rId1"/>
  <headerFooter alignWithMargins="0">
    <oddHeader>&amp;RAppendix B</oddHeader>
    <oddFooter>&amp;C&amp;A</oddFooter>
  </headerFooter>
  <rowBreaks count="1" manualBreakCount="1">
    <brk id="4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 B - Provisions and Earmarked Reserves</dc:title>
  <dc:subject/>
  <dc:creator>Oxfordshire City Council</dc:creator>
  <cp:keywords>Council meetings;Government, politics and public administration; Local government; Decision making; Council meetings;</cp:keywords>
  <dc:description/>
  <cp:lastModifiedBy>Martin Westmoreland</cp:lastModifiedBy>
  <cp:lastPrinted>2011-06-08T09:01:27Z</cp:lastPrinted>
  <dcterms:created xsi:type="dcterms:W3CDTF">2011-05-18T10:54:26Z</dcterms:created>
  <dcterms:modified xsi:type="dcterms:W3CDTF">2011-06-14T06:58:17Z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ies>
</file>